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0" i="1" l="1"/>
  <c r="AH20" i="1" s="1"/>
  <c r="AE20" i="1"/>
  <c r="AF20" i="1" s="1"/>
  <c r="AC20" i="1"/>
  <c r="AD20" i="1" s="1"/>
  <c r="AA20" i="1"/>
  <c r="AB20" i="1" s="1"/>
  <c r="Y20" i="1"/>
  <c r="Z20" i="1" s="1"/>
  <c r="W20" i="1"/>
  <c r="X20" i="1" s="1"/>
  <c r="U20" i="1"/>
  <c r="V20" i="1" s="1"/>
  <c r="S20" i="1"/>
  <c r="T20" i="1" s="1"/>
  <c r="Q20" i="1"/>
  <c r="R20" i="1" s="1"/>
  <c r="O20" i="1"/>
  <c r="P20" i="1" s="1"/>
  <c r="K20" i="1"/>
  <c r="L20" i="1" s="1"/>
  <c r="I20" i="1"/>
  <c r="J20" i="1" s="1"/>
  <c r="E20" i="1"/>
  <c r="F20" i="1" s="1"/>
  <c r="C20" i="1"/>
  <c r="D20" i="1" s="1"/>
  <c r="B20" i="1"/>
  <c r="AI19" i="1"/>
  <c r="AJ19" i="1" s="1"/>
  <c r="AH19" i="1"/>
  <c r="AF19" i="1"/>
  <c r="AD19" i="1"/>
  <c r="AB19" i="1"/>
  <c r="Z19" i="1"/>
  <c r="X19" i="1"/>
  <c r="V19" i="1"/>
  <c r="T19" i="1"/>
  <c r="R19" i="1"/>
  <c r="P19" i="1"/>
  <c r="L19" i="1"/>
  <c r="J19" i="1"/>
  <c r="F19" i="1"/>
  <c r="D19" i="1"/>
  <c r="AJ18" i="1"/>
  <c r="AI18" i="1"/>
  <c r="AM18" i="1" s="1"/>
  <c r="AH18" i="1"/>
  <c r="AF18" i="1"/>
  <c r="AD18" i="1"/>
  <c r="AB18" i="1"/>
  <c r="Z18" i="1"/>
  <c r="X18" i="1"/>
  <c r="V18" i="1"/>
  <c r="T18" i="1"/>
  <c r="R18" i="1"/>
  <c r="P18" i="1"/>
  <c r="L18" i="1"/>
  <c r="J18" i="1"/>
  <c r="F18" i="1"/>
  <c r="D18" i="1"/>
  <c r="AG17" i="1"/>
  <c r="AH17" i="1" s="1"/>
  <c r="AE17" i="1"/>
  <c r="AF17" i="1" s="1"/>
  <c r="AC17" i="1"/>
  <c r="AD17" i="1" s="1"/>
  <c r="AA17" i="1"/>
  <c r="AA21" i="1" s="1"/>
  <c r="AB21" i="1" s="1"/>
  <c r="Y17" i="1"/>
  <c r="W17" i="1"/>
  <c r="U17" i="1"/>
  <c r="S17" i="1"/>
  <c r="Q17" i="1"/>
  <c r="O17" i="1"/>
  <c r="K17" i="1"/>
  <c r="I17" i="1"/>
  <c r="G17" i="1"/>
  <c r="H17" i="1" s="1"/>
  <c r="E17" i="1"/>
  <c r="F17" i="1" s="1"/>
  <c r="C17" i="1"/>
  <c r="D17" i="1" s="1"/>
  <c r="B17" i="1"/>
  <c r="AB17" i="1" s="1"/>
  <c r="AI16" i="1"/>
  <c r="AJ16" i="1" s="1"/>
  <c r="AH16" i="1"/>
  <c r="AF16" i="1"/>
  <c r="AD16" i="1"/>
  <c r="AB16" i="1"/>
  <c r="Z16" i="1"/>
  <c r="X16" i="1"/>
  <c r="V16" i="1"/>
  <c r="T16" i="1"/>
  <c r="R16" i="1"/>
  <c r="P16" i="1"/>
  <c r="L16" i="1"/>
  <c r="J16" i="1"/>
  <c r="F16" i="1"/>
  <c r="D16" i="1"/>
  <c r="AJ15" i="1"/>
  <c r="AI15" i="1"/>
  <c r="AM15" i="1" s="1"/>
  <c r="AH15" i="1"/>
  <c r="AF15" i="1"/>
  <c r="AD15" i="1"/>
  <c r="AB15" i="1"/>
  <c r="Z15" i="1"/>
  <c r="X15" i="1"/>
  <c r="V15" i="1"/>
  <c r="T15" i="1"/>
  <c r="R15" i="1"/>
  <c r="P15" i="1"/>
  <c r="L15" i="1"/>
  <c r="J15" i="1"/>
  <c r="F15" i="1"/>
  <c r="D15" i="1"/>
  <c r="AI14" i="1"/>
  <c r="AJ14" i="1" s="1"/>
  <c r="AH14" i="1"/>
  <c r="AF14" i="1"/>
  <c r="AD14" i="1"/>
  <c r="AB14" i="1"/>
  <c r="Z14" i="1"/>
  <c r="X14" i="1"/>
  <c r="V14" i="1"/>
  <c r="R14" i="1"/>
  <c r="P14" i="1"/>
  <c r="L14" i="1"/>
  <c r="J14" i="1"/>
  <c r="F14" i="1"/>
  <c r="D14" i="1"/>
  <c r="AM13" i="1"/>
  <c r="AI13" i="1"/>
  <c r="AJ13" i="1" s="1"/>
  <c r="AH13" i="1"/>
  <c r="AF13" i="1"/>
  <c r="AD13" i="1"/>
  <c r="AB13" i="1"/>
  <c r="Z13" i="1"/>
  <c r="X13" i="1"/>
  <c r="V13" i="1"/>
  <c r="P13" i="1"/>
  <c r="H13" i="1"/>
  <c r="F13" i="1"/>
  <c r="D13" i="1"/>
  <c r="AI12" i="1"/>
  <c r="AH12" i="1"/>
  <c r="AF12" i="1"/>
  <c r="AD12" i="1"/>
  <c r="X12" i="1"/>
  <c r="V12" i="1"/>
  <c r="P12" i="1"/>
  <c r="H12" i="1"/>
  <c r="F12" i="1"/>
  <c r="D12" i="1"/>
  <c r="AM11" i="1"/>
  <c r="AK11" i="1"/>
  <c r="AG11" i="1"/>
  <c r="AE11" i="1"/>
  <c r="AC11" i="1"/>
  <c r="M11" i="1"/>
  <c r="G11" i="1"/>
  <c r="E11" i="1"/>
  <c r="C11" i="1"/>
  <c r="D11" i="1" s="1"/>
  <c r="B11" i="1"/>
  <c r="B21" i="1" s="1"/>
  <c r="AM10" i="1"/>
  <c r="AL10" i="1"/>
  <c r="AJ10" i="1"/>
  <c r="AI10" i="1"/>
  <c r="AH10" i="1"/>
  <c r="AF10" i="1"/>
  <c r="AD10" i="1"/>
  <c r="N10" i="1"/>
  <c r="H10" i="1"/>
  <c r="F10" i="1"/>
  <c r="D10" i="1"/>
  <c r="AJ9" i="1"/>
  <c r="AI9" i="1"/>
  <c r="AM9" i="1" s="1"/>
  <c r="AH9" i="1"/>
  <c r="AF9" i="1"/>
  <c r="AD9" i="1"/>
  <c r="N9" i="1"/>
  <c r="H9" i="1"/>
  <c r="F9" i="1"/>
  <c r="D9" i="1"/>
  <c r="AJ8" i="1"/>
  <c r="AI8" i="1"/>
  <c r="AM8" i="1" s="1"/>
  <c r="AH8" i="1"/>
  <c r="AF8" i="1"/>
  <c r="AD8" i="1"/>
  <c r="N8" i="1"/>
  <c r="H8" i="1"/>
  <c r="F8" i="1"/>
  <c r="D8" i="1"/>
  <c r="AM7" i="1"/>
  <c r="N7" i="1"/>
  <c r="H7" i="1"/>
  <c r="F7" i="1"/>
  <c r="D7" i="1"/>
  <c r="F11" i="1" l="1"/>
  <c r="E21" i="1"/>
  <c r="F21" i="1" s="1"/>
  <c r="N11" i="1"/>
  <c r="M21" i="1"/>
  <c r="N21" i="1" s="1"/>
  <c r="AF11" i="1"/>
  <c r="AE21" i="1"/>
  <c r="AF21" i="1" s="1"/>
  <c r="AI11" i="1"/>
  <c r="AJ11" i="1" s="1"/>
  <c r="AM21" i="1"/>
  <c r="AJ12" i="1"/>
  <c r="J17" i="1"/>
  <c r="I21" i="1"/>
  <c r="J21" i="1" s="1"/>
  <c r="P17" i="1"/>
  <c r="O21" i="1"/>
  <c r="P21" i="1" s="1"/>
  <c r="T17" i="1"/>
  <c r="S21" i="1"/>
  <c r="T21" i="1" s="1"/>
  <c r="X17" i="1"/>
  <c r="W21" i="1"/>
  <c r="X21" i="1" s="1"/>
  <c r="AI17" i="1"/>
  <c r="AJ17" i="1" s="1"/>
  <c r="AM20" i="1"/>
  <c r="H11" i="1"/>
  <c r="G21" i="1"/>
  <c r="H21" i="1" s="1"/>
  <c r="AD11" i="1"/>
  <c r="AC21" i="1"/>
  <c r="AH11" i="1"/>
  <c r="AG21" i="1"/>
  <c r="AH21" i="1" s="1"/>
  <c r="AL11" i="1"/>
  <c r="AK21" i="1"/>
  <c r="AL21" i="1" s="1"/>
  <c r="AM12" i="1"/>
  <c r="AM14" i="1"/>
  <c r="AM16" i="1"/>
  <c r="L17" i="1"/>
  <c r="K21" i="1"/>
  <c r="L21" i="1" s="1"/>
  <c r="R17" i="1"/>
  <c r="Q21" i="1"/>
  <c r="R21" i="1" s="1"/>
  <c r="V17" i="1"/>
  <c r="U21" i="1"/>
  <c r="V21" i="1" s="1"/>
  <c r="Z17" i="1"/>
  <c r="Y21" i="1"/>
  <c r="Z21" i="1" s="1"/>
  <c r="AM17" i="1"/>
  <c r="AM19" i="1"/>
  <c r="AI20" i="1"/>
  <c r="AJ20" i="1" s="1"/>
  <c r="C21" i="1"/>
  <c r="D21" i="1" s="1"/>
  <c r="AD21" i="1" l="1"/>
  <c r="AI21" i="1"/>
  <c r="AJ21" i="1" s="1"/>
</calcChain>
</file>

<file path=xl/sharedStrings.xml><?xml version="1.0" encoding="utf-8"?>
<sst xmlns="http://schemas.openxmlformats.org/spreadsheetml/2006/main" count="59" uniqueCount="41">
  <si>
    <t>(Наименование района)</t>
  </si>
  <si>
    <t>Заполняются только графы, выделенные желтой заливкой</t>
  </si>
  <si>
    <t>Классы</t>
  </si>
  <si>
    <t>Числ-ть уч-ся, чел.</t>
  </si>
  <si>
    <t>из них обеспечены:</t>
  </si>
  <si>
    <t>обеспеченность, %</t>
  </si>
  <si>
    <t>рус. язык</t>
  </si>
  <si>
    <t>литература</t>
  </si>
  <si>
    <t>математика</t>
  </si>
  <si>
    <t>алгебра</t>
  </si>
  <si>
    <t>геометрия</t>
  </si>
  <si>
    <t>окружающий мир</t>
  </si>
  <si>
    <t>биология (природоведение)</t>
  </si>
  <si>
    <t>физика</t>
  </si>
  <si>
    <t>химия</t>
  </si>
  <si>
    <t>география</t>
  </si>
  <si>
    <t>всеобщая история</t>
  </si>
  <si>
    <t>история Отечества</t>
  </si>
  <si>
    <t>обществознание</t>
  </si>
  <si>
    <t>английск. яз.</t>
  </si>
  <si>
    <t>немецкий яз.</t>
  </si>
  <si>
    <t>французск.яз.</t>
  </si>
  <si>
    <t>всего ин.яз.</t>
  </si>
  <si>
    <t>ОРКСЭ</t>
  </si>
  <si>
    <t>1 класс</t>
  </si>
  <si>
    <t>2 класс</t>
  </si>
  <si>
    <t>3 класс</t>
  </si>
  <si>
    <t>4 класс</t>
  </si>
  <si>
    <t>1-4 кл.</t>
  </si>
  <si>
    <t>5 класс</t>
  </si>
  <si>
    <t>6 класс</t>
  </si>
  <si>
    <t>7 класс</t>
  </si>
  <si>
    <t>8 класс</t>
  </si>
  <si>
    <t>9 класс</t>
  </si>
  <si>
    <t>5-9 кл.</t>
  </si>
  <si>
    <t>10 класс</t>
  </si>
  <si>
    <t>11 класс</t>
  </si>
  <si>
    <t>10-11 кл.</t>
  </si>
  <si>
    <t>ИТОГО:</t>
  </si>
  <si>
    <t xml:space="preserve">                                                   Черноковская СОШ Вагайского района</t>
  </si>
  <si>
    <t xml:space="preserve">Информация об обеспеченности обучающих учебниками в 2016-2017 учебном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</si>
</sst>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40"/>
      <name val="Arial"/>
      <family val="2"/>
      <charset val="204"/>
    </font>
    <font>
      <b/>
      <i/>
      <sz val="11"/>
      <color indexed="30"/>
      <name val="Arial"/>
      <family val="2"/>
      <charset val="204"/>
    </font>
    <font>
      <sz val="11"/>
      <color rgb="FF92D050"/>
      <name val="Arial"/>
      <family val="2"/>
      <charset val="204"/>
    </font>
    <font>
      <b/>
      <sz val="11"/>
      <color rgb="FF92D050"/>
      <name val="Arial"/>
      <family val="2"/>
      <charset val="204"/>
    </font>
    <font>
      <b/>
      <sz val="11"/>
      <color indexed="8"/>
      <name val="Calibri"/>
      <family val="2"/>
    </font>
    <font>
      <b/>
      <sz val="11"/>
      <color rgb="FFFF0000"/>
      <name val="Arial"/>
      <family val="2"/>
      <charset val="204"/>
    </font>
    <font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3" xfId="0" applyFont="1" applyBorder="1" applyAlignment="1" applyProtection="1">
      <alignment horizontal="center" vertical="center" textRotation="90" wrapText="1"/>
    </xf>
    <xf numFmtId="0" fontId="5" fillId="2" borderId="3" xfId="0" applyFont="1" applyFill="1" applyBorder="1" applyAlignment="1" applyProtection="1">
      <alignment horizontal="center" vertical="center" textRotation="90" wrapText="1"/>
    </xf>
    <xf numFmtId="0" fontId="6" fillId="0" borderId="3" xfId="0" applyFont="1" applyFill="1" applyBorder="1" applyAlignment="1" applyProtection="1">
      <alignment horizontal="center" vertical="center" textRotation="90" wrapText="1"/>
    </xf>
    <xf numFmtId="0" fontId="7" fillId="0" borderId="3" xfId="0" applyFont="1" applyBorder="1" applyAlignment="1" applyProtection="1">
      <alignment horizontal="center" vertical="center" textRotation="90" wrapText="1"/>
    </xf>
    <xf numFmtId="0" fontId="8" fillId="3" borderId="3" xfId="0" applyFont="1" applyFill="1" applyBorder="1" applyAlignment="1" applyProtection="1">
      <alignment horizontal="center" vertical="center" textRotation="90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vertical="center" wrapText="1"/>
      <protection locked="0"/>
    </xf>
    <xf numFmtId="164" fontId="5" fillId="2" borderId="3" xfId="0" applyNumberFormat="1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164" fontId="5" fillId="2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164" fontId="5" fillId="3" borderId="3" xfId="0" applyNumberFormat="1" applyFont="1" applyFill="1" applyBorder="1" applyAlignment="1" applyProtection="1">
      <alignment horizontal="center" vertical="center" wrapText="1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right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1" fillId="0" borderId="0" xfId="0" applyFont="1"/>
    <xf numFmtId="0" fontId="4" fillId="3" borderId="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3" fillId="5" borderId="3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vertical="center" wrapText="1"/>
    </xf>
    <xf numFmtId="164" fontId="5" fillId="3" borderId="3" xfId="0" applyNumberFormat="1" applyFont="1" applyFill="1" applyBorder="1" applyAlignment="1" applyProtection="1">
      <alignment vertical="center" wrapText="1"/>
    </xf>
    <xf numFmtId="0" fontId="6" fillId="6" borderId="3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"/>
  <sheetViews>
    <sheetView tabSelected="1" workbookViewId="0">
      <selection sqref="A1:AM1"/>
    </sheetView>
  </sheetViews>
  <sheetFormatPr defaultRowHeight="15" x14ac:dyDescent="0.25"/>
  <sheetData>
    <row r="1" spans="1:40" ht="15.75" x14ac:dyDescent="0.25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</row>
    <row r="2" spans="1:40" ht="15.75" x14ac:dyDescent="0.25">
      <c r="A2" s="36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</row>
    <row r="3" spans="1:40" ht="15.75" x14ac:dyDescent="0.25">
      <c r="A3" s="37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</row>
    <row r="4" spans="1:40" x14ac:dyDescent="0.25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</row>
    <row r="5" spans="1:40" x14ac:dyDescent="0.25">
      <c r="A5" s="40" t="s">
        <v>2</v>
      </c>
      <c r="B5" s="40" t="s">
        <v>3</v>
      </c>
      <c r="C5" s="41" t="s">
        <v>4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3" t="s">
        <v>5</v>
      </c>
    </row>
    <row r="6" spans="1:40" ht="77.25" x14ac:dyDescent="0.25">
      <c r="A6" s="40"/>
      <c r="B6" s="40"/>
      <c r="C6" s="1" t="s">
        <v>6</v>
      </c>
      <c r="D6" s="2" t="s">
        <v>5</v>
      </c>
      <c r="E6" s="1" t="s">
        <v>7</v>
      </c>
      <c r="F6" s="2" t="s">
        <v>5</v>
      </c>
      <c r="G6" s="1" t="s">
        <v>8</v>
      </c>
      <c r="H6" s="2" t="s">
        <v>5</v>
      </c>
      <c r="I6" s="1" t="s">
        <v>9</v>
      </c>
      <c r="J6" s="2" t="s">
        <v>5</v>
      </c>
      <c r="K6" s="1" t="s">
        <v>10</v>
      </c>
      <c r="L6" s="2" t="s">
        <v>5</v>
      </c>
      <c r="M6" s="1" t="s">
        <v>11</v>
      </c>
      <c r="N6" s="2" t="s">
        <v>5</v>
      </c>
      <c r="O6" s="1" t="s">
        <v>12</v>
      </c>
      <c r="P6" s="2" t="s">
        <v>5</v>
      </c>
      <c r="Q6" s="1" t="s">
        <v>13</v>
      </c>
      <c r="R6" s="2" t="s">
        <v>5</v>
      </c>
      <c r="S6" s="1" t="s">
        <v>14</v>
      </c>
      <c r="T6" s="2" t="s">
        <v>5</v>
      </c>
      <c r="U6" s="1" t="s">
        <v>15</v>
      </c>
      <c r="V6" s="2" t="s">
        <v>5</v>
      </c>
      <c r="W6" s="1" t="s">
        <v>16</v>
      </c>
      <c r="X6" s="2" t="s">
        <v>5</v>
      </c>
      <c r="Y6" s="1" t="s">
        <v>17</v>
      </c>
      <c r="Z6" s="2" t="s">
        <v>5</v>
      </c>
      <c r="AA6" s="3" t="s">
        <v>18</v>
      </c>
      <c r="AB6" s="2" t="s">
        <v>5</v>
      </c>
      <c r="AC6" s="4" t="s">
        <v>19</v>
      </c>
      <c r="AD6" s="2" t="s">
        <v>5</v>
      </c>
      <c r="AE6" s="4" t="s">
        <v>20</v>
      </c>
      <c r="AF6" s="2" t="s">
        <v>5</v>
      </c>
      <c r="AG6" s="4" t="s">
        <v>21</v>
      </c>
      <c r="AH6" s="2" t="s">
        <v>5</v>
      </c>
      <c r="AI6" s="5" t="s">
        <v>22</v>
      </c>
      <c r="AJ6" s="2" t="s">
        <v>5</v>
      </c>
      <c r="AK6" s="1" t="s">
        <v>23</v>
      </c>
      <c r="AL6" s="2" t="s">
        <v>5</v>
      </c>
      <c r="AM6" s="44"/>
    </row>
    <row r="7" spans="1:40" x14ac:dyDescent="0.25">
      <c r="A7" s="6" t="s">
        <v>24</v>
      </c>
      <c r="B7" s="7">
        <v>10</v>
      </c>
      <c r="C7" s="8">
        <v>10</v>
      </c>
      <c r="D7" s="9">
        <f>C7*100/B7</f>
        <v>100</v>
      </c>
      <c r="E7" s="8">
        <v>10</v>
      </c>
      <c r="F7" s="9">
        <f t="shared" ref="F7:F21" si="0">E7*100/B7</f>
        <v>100</v>
      </c>
      <c r="G7" s="8">
        <v>10</v>
      </c>
      <c r="H7" s="9">
        <f t="shared" ref="H7:H21" si="1">G7*100/B7</f>
        <v>100</v>
      </c>
      <c r="I7" s="10"/>
      <c r="J7" s="11"/>
      <c r="K7" s="10"/>
      <c r="L7" s="11"/>
      <c r="M7" s="12">
        <v>10</v>
      </c>
      <c r="N7" s="13">
        <f>M7*100/B7</f>
        <v>100</v>
      </c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4"/>
      <c r="AB7" s="11"/>
      <c r="AC7" s="15"/>
      <c r="AD7" s="13"/>
      <c r="AE7" s="15"/>
      <c r="AF7" s="13"/>
      <c r="AG7" s="15"/>
      <c r="AH7" s="13"/>
      <c r="AI7" s="16"/>
      <c r="AJ7" s="13"/>
      <c r="AK7" s="15"/>
      <c r="AL7" s="11"/>
      <c r="AM7" s="13">
        <f>((C7+E7+G7+M7)/(B7*4))*100</f>
        <v>100</v>
      </c>
    </row>
    <row r="8" spans="1:40" x14ac:dyDescent="0.25">
      <c r="A8" s="6" t="s">
        <v>25</v>
      </c>
      <c r="B8" s="7">
        <v>14</v>
      </c>
      <c r="C8" s="8">
        <v>14</v>
      </c>
      <c r="D8" s="9">
        <f t="shared" ref="D8:D21" si="2">C8*100/B8</f>
        <v>100</v>
      </c>
      <c r="E8" s="8">
        <v>14</v>
      </c>
      <c r="F8" s="9">
        <f t="shared" si="0"/>
        <v>100</v>
      </c>
      <c r="G8" s="8">
        <v>14</v>
      </c>
      <c r="H8" s="9">
        <f t="shared" si="1"/>
        <v>100</v>
      </c>
      <c r="I8" s="10"/>
      <c r="J8" s="11"/>
      <c r="K8" s="10"/>
      <c r="L8" s="11"/>
      <c r="M8" s="12">
        <v>14</v>
      </c>
      <c r="N8" s="13">
        <f>M8*100/B8</f>
        <v>100</v>
      </c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4"/>
      <c r="AB8" s="11"/>
      <c r="AC8" s="12">
        <v>14</v>
      </c>
      <c r="AD8" s="13">
        <f t="shared" ref="AD8:AD20" si="3">AC8*100/B8</f>
        <v>100</v>
      </c>
      <c r="AE8" s="12">
        <v>14</v>
      </c>
      <c r="AF8" s="13">
        <f t="shared" ref="AF8:AF20" si="4">AE8*100/B8</f>
        <v>100</v>
      </c>
      <c r="AG8" s="12">
        <v>14</v>
      </c>
      <c r="AH8" s="13">
        <f t="shared" ref="AH8:AH20" si="5">AG8*100/B8</f>
        <v>100</v>
      </c>
      <c r="AI8" s="17">
        <f t="shared" ref="AI8:AI21" si="6">AC8+AE8+AG8</f>
        <v>42</v>
      </c>
      <c r="AJ8" s="13">
        <f t="shared" ref="AJ8:AJ20" si="7">AI8*100/B8</f>
        <v>300</v>
      </c>
      <c r="AK8" s="15"/>
      <c r="AL8" s="11"/>
      <c r="AM8" s="13">
        <f>((C8+E8+G8+M8+AI8)/(B8*5))*100</f>
        <v>140</v>
      </c>
    </row>
    <row r="9" spans="1:40" x14ac:dyDescent="0.25">
      <c r="A9" s="6" t="s">
        <v>26</v>
      </c>
      <c r="B9" s="7">
        <v>6</v>
      </c>
      <c r="C9" s="8">
        <v>6</v>
      </c>
      <c r="D9" s="9">
        <f t="shared" si="2"/>
        <v>100</v>
      </c>
      <c r="E9" s="8">
        <v>6</v>
      </c>
      <c r="F9" s="9">
        <f t="shared" si="0"/>
        <v>100</v>
      </c>
      <c r="G9" s="8">
        <v>6</v>
      </c>
      <c r="H9" s="9">
        <f t="shared" si="1"/>
        <v>100</v>
      </c>
      <c r="I9" s="10"/>
      <c r="J9" s="11"/>
      <c r="K9" s="10"/>
      <c r="L9" s="11"/>
      <c r="M9" s="12">
        <v>6</v>
      </c>
      <c r="N9" s="13">
        <f>M9*100/B9</f>
        <v>100</v>
      </c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4"/>
      <c r="AB9" s="11"/>
      <c r="AC9" s="12">
        <v>6</v>
      </c>
      <c r="AD9" s="13">
        <f t="shared" si="3"/>
        <v>100</v>
      </c>
      <c r="AE9" s="12">
        <v>6</v>
      </c>
      <c r="AF9" s="13">
        <f t="shared" si="4"/>
        <v>100</v>
      </c>
      <c r="AG9" s="12">
        <v>6</v>
      </c>
      <c r="AH9" s="13">
        <f t="shared" si="5"/>
        <v>100</v>
      </c>
      <c r="AI9" s="17">
        <f t="shared" si="6"/>
        <v>18</v>
      </c>
      <c r="AJ9" s="13">
        <f t="shared" si="7"/>
        <v>300</v>
      </c>
      <c r="AK9" s="15"/>
      <c r="AL9" s="11"/>
      <c r="AM9" s="13">
        <f>((C9+E9+G9+M9+AI9)/(B9*5))*100</f>
        <v>140</v>
      </c>
    </row>
    <row r="10" spans="1:40" x14ac:dyDescent="0.25">
      <c r="A10" s="6" t="s">
        <v>27</v>
      </c>
      <c r="B10" s="7">
        <v>9</v>
      </c>
      <c r="C10" s="8">
        <v>9</v>
      </c>
      <c r="D10" s="9">
        <f t="shared" si="2"/>
        <v>100</v>
      </c>
      <c r="E10" s="8">
        <v>9</v>
      </c>
      <c r="F10" s="9">
        <f t="shared" si="0"/>
        <v>100</v>
      </c>
      <c r="G10" s="8">
        <v>9</v>
      </c>
      <c r="H10" s="9">
        <f t="shared" si="1"/>
        <v>100</v>
      </c>
      <c r="I10" s="10"/>
      <c r="J10" s="11"/>
      <c r="K10" s="10"/>
      <c r="L10" s="11"/>
      <c r="M10" s="12">
        <v>9</v>
      </c>
      <c r="N10" s="13">
        <f>M10*100/B10</f>
        <v>100</v>
      </c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4"/>
      <c r="AB10" s="11"/>
      <c r="AC10" s="12">
        <v>9</v>
      </c>
      <c r="AD10" s="13">
        <f t="shared" si="3"/>
        <v>100</v>
      </c>
      <c r="AE10" s="12">
        <v>9</v>
      </c>
      <c r="AF10" s="13">
        <f t="shared" si="4"/>
        <v>100</v>
      </c>
      <c r="AG10" s="12">
        <v>9</v>
      </c>
      <c r="AH10" s="13">
        <f t="shared" si="5"/>
        <v>100</v>
      </c>
      <c r="AI10" s="17">
        <f t="shared" si="6"/>
        <v>27</v>
      </c>
      <c r="AJ10" s="13">
        <f t="shared" si="7"/>
        <v>300</v>
      </c>
      <c r="AK10" s="12">
        <v>9</v>
      </c>
      <c r="AL10" s="13">
        <f>AK10*100/B10</f>
        <v>100</v>
      </c>
      <c r="AM10" s="13">
        <f>((C10+E10+G10+M10+AI10+AK10)/(B10*6))*100</f>
        <v>133.33333333333331</v>
      </c>
    </row>
    <row r="11" spans="1:40" x14ac:dyDescent="0.25">
      <c r="A11" s="18" t="s">
        <v>28</v>
      </c>
      <c r="B11" s="19">
        <f>B7+B8+B9+B10</f>
        <v>39</v>
      </c>
      <c r="C11" s="19">
        <f>C7+C8+C9+C10</f>
        <v>39</v>
      </c>
      <c r="D11" s="9">
        <f t="shared" si="2"/>
        <v>100</v>
      </c>
      <c r="E11" s="19">
        <f>E7+E8+E9+E10</f>
        <v>39</v>
      </c>
      <c r="F11" s="9">
        <f t="shared" si="0"/>
        <v>100</v>
      </c>
      <c r="G11" s="19">
        <f>G7+G8+G9+G10</f>
        <v>39</v>
      </c>
      <c r="H11" s="9">
        <f t="shared" si="1"/>
        <v>100</v>
      </c>
      <c r="I11" s="20"/>
      <c r="J11" s="11"/>
      <c r="K11" s="20"/>
      <c r="L11" s="11"/>
      <c r="M11" s="19">
        <f>M7+M8+M9+M10</f>
        <v>39</v>
      </c>
      <c r="N11" s="13">
        <f>M11*100/B11</f>
        <v>100</v>
      </c>
      <c r="O11" s="20"/>
      <c r="P11" s="11"/>
      <c r="Q11" s="20"/>
      <c r="R11" s="11"/>
      <c r="S11" s="20"/>
      <c r="T11" s="11"/>
      <c r="U11" s="20"/>
      <c r="V11" s="11"/>
      <c r="W11" s="20"/>
      <c r="X11" s="11"/>
      <c r="Y11" s="20"/>
      <c r="Z11" s="11"/>
      <c r="AA11" s="21"/>
      <c r="AB11" s="11"/>
      <c r="AC11" s="19">
        <f>AC7+AC8+AC9+AC10</f>
        <v>29</v>
      </c>
      <c r="AD11" s="13">
        <f>AC11*100/(B8+B9+B10)</f>
        <v>100</v>
      </c>
      <c r="AE11" s="19">
        <f>AE7+AE8+AE9+AE10</f>
        <v>29</v>
      </c>
      <c r="AF11" s="13">
        <f>AE11*100/(B8+B9+B10)</f>
        <v>100</v>
      </c>
      <c r="AG11" s="19">
        <f>AG7+AG8+AG9+AG10</f>
        <v>29</v>
      </c>
      <c r="AH11" s="13">
        <f>AG11*100/(B8+B9+B10)</f>
        <v>100</v>
      </c>
      <c r="AI11" s="17">
        <f t="shared" si="6"/>
        <v>87</v>
      </c>
      <c r="AJ11" s="13">
        <f>AI11*100/(B8+B9+B10)</f>
        <v>300</v>
      </c>
      <c r="AK11" s="19">
        <f>AK7+AK8+AK9+AK10</f>
        <v>9</v>
      </c>
      <c r="AL11" s="13">
        <f>AK11*100/B10</f>
        <v>100</v>
      </c>
      <c r="AM11" s="13">
        <f>(((C7+E7+G7+M7)/(B7*4))+((C8+E8+G8+M8+AI8)/(B8*5))+((C9+E9+G9+M9+AI9)/(B9*5))+((C10+E10+G10+M10+AI10+AK10)/(B10*6)))/4*100</f>
        <v>128.33333333333331</v>
      </c>
      <c r="AN11" s="22"/>
    </row>
    <row r="12" spans="1:40" x14ac:dyDescent="0.25">
      <c r="A12" s="6" t="s">
        <v>29</v>
      </c>
      <c r="B12" s="7">
        <v>12</v>
      </c>
      <c r="C12" s="8">
        <v>12</v>
      </c>
      <c r="D12" s="9">
        <f t="shared" si="2"/>
        <v>100</v>
      </c>
      <c r="E12" s="8">
        <v>12</v>
      </c>
      <c r="F12" s="9">
        <f t="shared" si="0"/>
        <v>100</v>
      </c>
      <c r="G12" s="12">
        <v>12</v>
      </c>
      <c r="H12" s="9">
        <f t="shared" si="1"/>
        <v>100</v>
      </c>
      <c r="I12" s="10"/>
      <c r="J12" s="11"/>
      <c r="K12" s="10"/>
      <c r="L12" s="11"/>
      <c r="M12" s="10"/>
      <c r="N12" s="11"/>
      <c r="O12" s="12">
        <v>12</v>
      </c>
      <c r="P12" s="13">
        <f t="shared" ref="P12:P20" si="8">O12*100/B12</f>
        <v>100</v>
      </c>
      <c r="Q12" s="10"/>
      <c r="R12" s="11"/>
      <c r="S12" s="10"/>
      <c r="T12" s="11"/>
      <c r="U12" s="12">
        <v>12</v>
      </c>
      <c r="V12" s="13">
        <f t="shared" ref="V12:V20" si="9">U12*100/B12</f>
        <v>100</v>
      </c>
      <c r="W12" s="12">
        <v>12</v>
      </c>
      <c r="X12" s="13">
        <f t="shared" ref="X12:X20" si="10">W12*100/B12</f>
        <v>100</v>
      </c>
      <c r="Y12" s="23"/>
      <c r="Z12" s="16"/>
      <c r="AA12" s="24"/>
      <c r="AB12" s="25"/>
      <c r="AC12" s="12">
        <v>12</v>
      </c>
      <c r="AD12" s="13">
        <f t="shared" si="3"/>
        <v>100</v>
      </c>
      <c r="AE12" s="12">
        <v>12</v>
      </c>
      <c r="AF12" s="13">
        <f t="shared" si="4"/>
        <v>100</v>
      </c>
      <c r="AG12" s="12">
        <v>12</v>
      </c>
      <c r="AH12" s="13">
        <f t="shared" si="5"/>
        <v>100</v>
      </c>
      <c r="AI12" s="17">
        <f t="shared" si="6"/>
        <v>36</v>
      </c>
      <c r="AJ12" s="13">
        <f t="shared" si="7"/>
        <v>300</v>
      </c>
      <c r="AK12" s="10"/>
      <c r="AL12" s="11"/>
      <c r="AM12" s="13">
        <f>((C12+E12+G12+O12+U12+W12+AI12)/(B12*7))*100</f>
        <v>128.57142857142858</v>
      </c>
    </row>
    <row r="13" spans="1:40" x14ac:dyDescent="0.25">
      <c r="A13" s="6" t="s">
        <v>30</v>
      </c>
      <c r="B13" s="7">
        <v>10</v>
      </c>
      <c r="C13" s="8">
        <v>10</v>
      </c>
      <c r="D13" s="9">
        <f t="shared" si="2"/>
        <v>100</v>
      </c>
      <c r="E13" s="7">
        <v>10</v>
      </c>
      <c r="F13" s="9">
        <f t="shared" si="0"/>
        <v>100</v>
      </c>
      <c r="G13" s="12">
        <v>10</v>
      </c>
      <c r="H13" s="9">
        <f t="shared" si="1"/>
        <v>100</v>
      </c>
      <c r="I13" s="10"/>
      <c r="J13" s="11"/>
      <c r="K13" s="10"/>
      <c r="L13" s="11"/>
      <c r="M13" s="10"/>
      <c r="N13" s="11"/>
      <c r="O13" s="12">
        <v>10</v>
      </c>
      <c r="P13" s="13">
        <f t="shared" si="8"/>
        <v>100</v>
      </c>
      <c r="Q13" s="10"/>
      <c r="R13" s="11"/>
      <c r="S13" s="10"/>
      <c r="T13" s="11"/>
      <c r="U13" s="12">
        <v>10</v>
      </c>
      <c r="V13" s="13">
        <f t="shared" si="9"/>
        <v>100</v>
      </c>
      <c r="W13" s="12">
        <v>10</v>
      </c>
      <c r="X13" s="13">
        <f t="shared" si="10"/>
        <v>100</v>
      </c>
      <c r="Y13" s="12">
        <v>10</v>
      </c>
      <c r="Z13" s="13">
        <f t="shared" ref="Z13:Z20" si="11">Y13*100/B13</f>
        <v>100</v>
      </c>
      <c r="AA13" s="26">
        <v>12</v>
      </c>
      <c r="AB13" s="13">
        <f t="shared" ref="AB13:AB20" si="12">AA13*100/B13</f>
        <v>120</v>
      </c>
      <c r="AC13" s="12">
        <v>10</v>
      </c>
      <c r="AD13" s="13">
        <f t="shared" si="3"/>
        <v>100</v>
      </c>
      <c r="AE13" s="12">
        <v>10</v>
      </c>
      <c r="AF13" s="13">
        <f t="shared" si="4"/>
        <v>100</v>
      </c>
      <c r="AG13" s="12">
        <v>10</v>
      </c>
      <c r="AH13" s="13">
        <f t="shared" si="5"/>
        <v>100</v>
      </c>
      <c r="AI13" s="17">
        <f t="shared" si="6"/>
        <v>30</v>
      </c>
      <c r="AJ13" s="13">
        <f t="shared" si="7"/>
        <v>300</v>
      </c>
      <c r="AK13" s="10"/>
      <c r="AL13" s="11"/>
      <c r="AM13" s="13">
        <f>((C13+E13+G13+O13+U13+W13+Y13+AA13+AI13)/(B13*9))*100</f>
        <v>124.44444444444444</v>
      </c>
    </row>
    <row r="14" spans="1:40" x14ac:dyDescent="0.25">
      <c r="A14" s="6" t="s">
        <v>31</v>
      </c>
      <c r="B14" s="7">
        <v>11</v>
      </c>
      <c r="C14" s="8">
        <v>11</v>
      </c>
      <c r="D14" s="9">
        <f t="shared" si="2"/>
        <v>100</v>
      </c>
      <c r="E14" s="8">
        <v>11</v>
      </c>
      <c r="F14" s="9">
        <f t="shared" si="0"/>
        <v>100</v>
      </c>
      <c r="G14" s="27"/>
      <c r="H14" s="28"/>
      <c r="I14" s="12">
        <v>16</v>
      </c>
      <c r="J14" s="13">
        <f t="shared" ref="J14:J20" si="13">I14*100/B14</f>
        <v>145.45454545454547</v>
      </c>
      <c r="K14" s="12">
        <v>12</v>
      </c>
      <c r="L14" s="13">
        <f t="shared" ref="L14:L20" si="14">K14*100/B14</f>
        <v>109.09090909090909</v>
      </c>
      <c r="M14" s="10"/>
      <c r="N14" s="11"/>
      <c r="O14" s="12">
        <v>11</v>
      </c>
      <c r="P14" s="13">
        <f t="shared" si="8"/>
        <v>100</v>
      </c>
      <c r="Q14" s="12">
        <v>11</v>
      </c>
      <c r="R14" s="13">
        <f t="shared" ref="R14:R20" si="15">Q14*100/B14</f>
        <v>100</v>
      </c>
      <c r="S14" s="10"/>
      <c r="T14" s="11"/>
      <c r="U14" s="12">
        <v>11</v>
      </c>
      <c r="V14" s="13">
        <f t="shared" si="9"/>
        <v>100</v>
      </c>
      <c r="W14" s="12">
        <v>11</v>
      </c>
      <c r="X14" s="13">
        <f t="shared" si="10"/>
        <v>100</v>
      </c>
      <c r="Y14" s="12">
        <v>11</v>
      </c>
      <c r="Z14" s="13">
        <f t="shared" si="11"/>
        <v>100</v>
      </c>
      <c r="AA14" s="26">
        <v>12</v>
      </c>
      <c r="AB14" s="13">
        <f t="shared" si="12"/>
        <v>109.09090909090909</v>
      </c>
      <c r="AC14" s="12">
        <v>11</v>
      </c>
      <c r="AD14" s="13">
        <f t="shared" si="3"/>
        <v>100</v>
      </c>
      <c r="AE14" s="12">
        <v>11</v>
      </c>
      <c r="AF14" s="13">
        <f t="shared" si="4"/>
        <v>100</v>
      </c>
      <c r="AG14" s="12">
        <v>11</v>
      </c>
      <c r="AH14" s="13">
        <f t="shared" si="5"/>
        <v>100</v>
      </c>
      <c r="AI14" s="17">
        <f t="shared" si="6"/>
        <v>33</v>
      </c>
      <c r="AJ14" s="13">
        <f t="shared" si="7"/>
        <v>300</v>
      </c>
      <c r="AK14" s="10"/>
      <c r="AL14" s="11"/>
      <c r="AM14" s="13">
        <f>((C14+E14+I14+K14+O14+Q14+U14+W14+Y14+AA14+AI14)/(B14*11))*100</f>
        <v>123.96694214876034</v>
      </c>
    </row>
    <row r="15" spans="1:40" x14ac:dyDescent="0.25">
      <c r="A15" s="6" t="s">
        <v>32</v>
      </c>
      <c r="B15" s="7">
        <v>8</v>
      </c>
      <c r="C15" s="8">
        <v>8</v>
      </c>
      <c r="D15" s="9">
        <f t="shared" si="2"/>
        <v>100</v>
      </c>
      <c r="E15" s="8">
        <v>8</v>
      </c>
      <c r="F15" s="9">
        <f t="shared" si="0"/>
        <v>100</v>
      </c>
      <c r="G15" s="27"/>
      <c r="H15" s="28"/>
      <c r="I15" s="12">
        <v>8</v>
      </c>
      <c r="J15" s="13">
        <f t="shared" si="13"/>
        <v>100</v>
      </c>
      <c r="K15" s="12">
        <v>8</v>
      </c>
      <c r="L15" s="13">
        <f t="shared" si="14"/>
        <v>100</v>
      </c>
      <c r="M15" s="10"/>
      <c r="N15" s="11"/>
      <c r="O15" s="12">
        <v>8</v>
      </c>
      <c r="P15" s="13">
        <f t="shared" si="8"/>
        <v>100</v>
      </c>
      <c r="Q15" s="12">
        <v>8</v>
      </c>
      <c r="R15" s="13">
        <f t="shared" si="15"/>
        <v>100</v>
      </c>
      <c r="S15" s="12">
        <v>8</v>
      </c>
      <c r="T15" s="13">
        <f t="shared" ref="T15:T20" si="16">S15*100/B15</f>
        <v>100</v>
      </c>
      <c r="U15" s="12">
        <v>11</v>
      </c>
      <c r="V15" s="13">
        <f t="shared" si="9"/>
        <v>137.5</v>
      </c>
      <c r="W15" s="12">
        <v>10</v>
      </c>
      <c r="X15" s="13">
        <f t="shared" si="10"/>
        <v>125</v>
      </c>
      <c r="Y15" s="12">
        <v>10</v>
      </c>
      <c r="Z15" s="13">
        <f t="shared" si="11"/>
        <v>125</v>
      </c>
      <c r="AA15" s="26">
        <v>14</v>
      </c>
      <c r="AB15" s="13">
        <f t="shared" si="12"/>
        <v>175</v>
      </c>
      <c r="AC15" s="12">
        <v>14</v>
      </c>
      <c r="AD15" s="13">
        <f t="shared" si="3"/>
        <v>175</v>
      </c>
      <c r="AE15" s="12">
        <v>8</v>
      </c>
      <c r="AF15" s="13">
        <f t="shared" si="4"/>
        <v>100</v>
      </c>
      <c r="AG15" s="12">
        <v>8</v>
      </c>
      <c r="AH15" s="13">
        <f t="shared" si="5"/>
        <v>100</v>
      </c>
      <c r="AI15" s="17">
        <f t="shared" si="6"/>
        <v>30</v>
      </c>
      <c r="AJ15" s="13">
        <f t="shared" si="7"/>
        <v>375</v>
      </c>
      <c r="AK15" s="10"/>
      <c r="AL15" s="11"/>
      <c r="AM15" s="13">
        <f>((C15+E15+I15+K15+O15+Q15+S15+U15+W15+Y15+AA15+AI15)/(B15*12))*100</f>
        <v>136.45833333333331</v>
      </c>
    </row>
    <row r="16" spans="1:40" x14ac:dyDescent="0.25">
      <c r="A16" s="6" t="s">
        <v>33</v>
      </c>
      <c r="B16" s="7">
        <v>14</v>
      </c>
      <c r="C16" s="8">
        <v>14</v>
      </c>
      <c r="D16" s="9">
        <f t="shared" si="2"/>
        <v>100</v>
      </c>
      <c r="E16" s="8">
        <v>14</v>
      </c>
      <c r="F16" s="9">
        <f t="shared" si="0"/>
        <v>100</v>
      </c>
      <c r="G16" s="27"/>
      <c r="H16" s="28"/>
      <c r="I16" s="12">
        <v>14</v>
      </c>
      <c r="J16" s="13">
        <f t="shared" si="13"/>
        <v>100</v>
      </c>
      <c r="K16" s="12">
        <v>14</v>
      </c>
      <c r="L16" s="13">
        <f t="shared" si="14"/>
        <v>100</v>
      </c>
      <c r="M16" s="10"/>
      <c r="N16" s="11"/>
      <c r="O16" s="12">
        <v>14</v>
      </c>
      <c r="P16" s="13">
        <f t="shared" si="8"/>
        <v>100</v>
      </c>
      <c r="Q16" s="12">
        <v>14</v>
      </c>
      <c r="R16" s="13">
        <f t="shared" si="15"/>
        <v>100</v>
      </c>
      <c r="S16" s="12">
        <v>14</v>
      </c>
      <c r="T16" s="13">
        <f t="shared" si="16"/>
        <v>100</v>
      </c>
      <c r="U16" s="12">
        <v>14</v>
      </c>
      <c r="V16" s="13">
        <f t="shared" si="9"/>
        <v>100</v>
      </c>
      <c r="W16" s="12">
        <v>15</v>
      </c>
      <c r="X16" s="13">
        <f t="shared" si="10"/>
        <v>107.14285714285714</v>
      </c>
      <c r="Y16" s="12">
        <v>14</v>
      </c>
      <c r="Z16" s="13">
        <f t="shared" si="11"/>
        <v>100</v>
      </c>
      <c r="AA16" s="26">
        <v>15</v>
      </c>
      <c r="AB16" s="13">
        <f t="shared" si="12"/>
        <v>107.14285714285714</v>
      </c>
      <c r="AC16" s="12">
        <v>15</v>
      </c>
      <c r="AD16" s="13">
        <f t="shared" si="3"/>
        <v>107.14285714285714</v>
      </c>
      <c r="AE16" s="12">
        <v>14</v>
      </c>
      <c r="AF16" s="13">
        <f t="shared" si="4"/>
        <v>100</v>
      </c>
      <c r="AG16" s="12">
        <v>14</v>
      </c>
      <c r="AH16" s="13">
        <f t="shared" si="5"/>
        <v>100</v>
      </c>
      <c r="AI16" s="17">
        <f t="shared" si="6"/>
        <v>43</v>
      </c>
      <c r="AJ16" s="13">
        <f t="shared" si="7"/>
        <v>307.14285714285717</v>
      </c>
      <c r="AK16" s="10"/>
      <c r="AL16" s="11"/>
      <c r="AM16" s="13">
        <f>((C16+E16+I16+K16+O16+Q16+S16+U16+W16+Y16+AA16+AI16)/(B16*12))*100</f>
        <v>118.45238095238095</v>
      </c>
    </row>
    <row r="17" spans="1:40" x14ac:dyDescent="0.25">
      <c r="A17" s="18" t="s">
        <v>34</v>
      </c>
      <c r="B17" s="19">
        <f>B12+B13+B14+B15+B16</f>
        <v>55</v>
      </c>
      <c r="C17" s="19">
        <f>C12+C13+C14+C15+C16</f>
        <v>55</v>
      </c>
      <c r="D17" s="9">
        <f t="shared" si="2"/>
        <v>100</v>
      </c>
      <c r="E17" s="19">
        <f>E12+E13+E14+E15+E16</f>
        <v>55</v>
      </c>
      <c r="F17" s="9">
        <f t="shared" si="0"/>
        <v>100</v>
      </c>
      <c r="G17" s="19">
        <f>G12+G13</f>
        <v>22</v>
      </c>
      <c r="H17" s="9">
        <f>G17*100/(B12+B13)</f>
        <v>100</v>
      </c>
      <c r="I17" s="19">
        <f>I14+I15+I16</f>
        <v>38</v>
      </c>
      <c r="J17" s="13">
        <f>I17*100/(B14+B15+B16)</f>
        <v>115.15151515151516</v>
      </c>
      <c r="K17" s="19">
        <f>K14+K15+K16</f>
        <v>34</v>
      </c>
      <c r="L17" s="13">
        <f>K17*100/(B14+B15+B16)</f>
        <v>103.03030303030303</v>
      </c>
      <c r="M17" s="20"/>
      <c r="N17" s="11"/>
      <c r="O17" s="19">
        <f>O12+O13+O14+O15+O16</f>
        <v>55</v>
      </c>
      <c r="P17" s="13">
        <f t="shared" si="8"/>
        <v>100</v>
      </c>
      <c r="Q17" s="19">
        <f>Q12+Q13+Q14+Q15+Q16</f>
        <v>33</v>
      </c>
      <c r="R17" s="13">
        <f>Q17*100/(B14+B15+B16)</f>
        <v>100</v>
      </c>
      <c r="S17" s="19">
        <f>S12+S13+S14+S15+S16</f>
        <v>22</v>
      </c>
      <c r="T17" s="13">
        <f>S17*100/(B15+B16)</f>
        <v>100</v>
      </c>
      <c r="U17" s="19">
        <f>U12+U13+U14+U15+U16</f>
        <v>58</v>
      </c>
      <c r="V17" s="13">
        <f t="shared" si="9"/>
        <v>105.45454545454545</v>
      </c>
      <c r="W17" s="19">
        <f>W12+W13+W14+W15+W16</f>
        <v>58</v>
      </c>
      <c r="X17" s="13">
        <f t="shared" si="10"/>
        <v>105.45454545454545</v>
      </c>
      <c r="Y17" s="19">
        <f>Y12+Y13+Y14+Y15+Y16</f>
        <v>45</v>
      </c>
      <c r="Z17" s="13">
        <f>Y17*100/(B13+B14+B15+B16)</f>
        <v>104.65116279069767</v>
      </c>
      <c r="AA17" s="29">
        <f>AA12+AA13+AA14+AA15+AA16</f>
        <v>53</v>
      </c>
      <c r="AB17" s="13">
        <f>(B13+B14+B15+B16)*100/B17</f>
        <v>78.181818181818187</v>
      </c>
      <c r="AC17" s="19">
        <f>AC12+AC13+AC14+AC15+AC16</f>
        <v>62</v>
      </c>
      <c r="AD17" s="13">
        <f t="shared" si="3"/>
        <v>112.72727272727273</v>
      </c>
      <c r="AE17" s="19">
        <f>AE12+AE13+AE14+AE15+AE16</f>
        <v>55</v>
      </c>
      <c r="AF17" s="13">
        <f t="shared" si="4"/>
        <v>100</v>
      </c>
      <c r="AG17" s="19">
        <f>AG12+AG13+AG14+AG15+AG16</f>
        <v>55</v>
      </c>
      <c r="AH17" s="13">
        <f t="shared" si="5"/>
        <v>100</v>
      </c>
      <c r="AI17" s="17">
        <f t="shared" si="6"/>
        <v>172</v>
      </c>
      <c r="AJ17" s="13">
        <f t="shared" si="7"/>
        <v>312.72727272727275</v>
      </c>
      <c r="AK17" s="20"/>
      <c r="AL17" s="11"/>
      <c r="AM17" s="13">
        <f>(((C12+E12+G12+O12+U12+W12+AI12)/(B12*7))+((C13+E13+G13+O13+U13+W13+Y13+AA13+AI13)/(B13*9))+((C14+E14+I14+K14+O14+Q14+U14+W14+Y14+AA14+AI14)/(B14*11))+((C15+E15+I15+K15+O15+Q15+S15+U15+W15+Y15+AA15+AI15)/(B15*12))+((C16+E16+I16+K16+O16+Q16+S16+U16+W16+Y16+AA16+AI16)/(B16*12)))/5*100</f>
        <v>126.37870589006953</v>
      </c>
      <c r="AN17" s="22"/>
    </row>
    <row r="18" spans="1:40" ht="28.5" x14ac:dyDescent="0.25">
      <c r="A18" s="6" t="s">
        <v>35</v>
      </c>
      <c r="B18" s="7">
        <v>7</v>
      </c>
      <c r="C18" s="8">
        <v>7</v>
      </c>
      <c r="D18" s="9">
        <f t="shared" si="2"/>
        <v>100</v>
      </c>
      <c r="E18" s="8">
        <v>7</v>
      </c>
      <c r="F18" s="9">
        <f t="shared" si="0"/>
        <v>100</v>
      </c>
      <c r="G18" s="27"/>
      <c r="H18" s="28"/>
      <c r="I18" s="12">
        <v>7</v>
      </c>
      <c r="J18" s="13">
        <f t="shared" si="13"/>
        <v>100</v>
      </c>
      <c r="K18" s="12">
        <v>7</v>
      </c>
      <c r="L18" s="13">
        <f t="shared" si="14"/>
        <v>100</v>
      </c>
      <c r="M18" s="10"/>
      <c r="N18" s="11"/>
      <c r="O18" s="12">
        <v>7</v>
      </c>
      <c r="P18" s="13">
        <f t="shared" si="8"/>
        <v>100</v>
      </c>
      <c r="Q18" s="12">
        <v>7</v>
      </c>
      <c r="R18" s="13">
        <f t="shared" si="15"/>
        <v>100</v>
      </c>
      <c r="S18" s="12">
        <v>7</v>
      </c>
      <c r="T18" s="13">
        <f t="shared" si="16"/>
        <v>100</v>
      </c>
      <c r="U18" s="12">
        <v>7</v>
      </c>
      <c r="V18" s="13">
        <f t="shared" si="9"/>
        <v>100</v>
      </c>
      <c r="W18" s="12">
        <v>10</v>
      </c>
      <c r="X18" s="13">
        <f t="shared" si="10"/>
        <v>142.85714285714286</v>
      </c>
      <c r="Y18" s="12">
        <v>13</v>
      </c>
      <c r="Z18" s="13">
        <f t="shared" si="11"/>
        <v>185.71428571428572</v>
      </c>
      <c r="AA18" s="26">
        <v>10</v>
      </c>
      <c r="AB18" s="13">
        <f t="shared" si="12"/>
        <v>142.85714285714286</v>
      </c>
      <c r="AC18" s="12">
        <v>8</v>
      </c>
      <c r="AD18" s="13">
        <f t="shared" si="3"/>
        <v>114.28571428571429</v>
      </c>
      <c r="AE18" s="12">
        <v>7</v>
      </c>
      <c r="AF18" s="13">
        <f t="shared" si="4"/>
        <v>100</v>
      </c>
      <c r="AG18" s="12">
        <v>7</v>
      </c>
      <c r="AH18" s="13">
        <f t="shared" si="5"/>
        <v>100</v>
      </c>
      <c r="AI18" s="17">
        <f t="shared" si="6"/>
        <v>22</v>
      </c>
      <c r="AJ18" s="13">
        <f t="shared" si="7"/>
        <v>314.28571428571428</v>
      </c>
      <c r="AK18" s="10"/>
      <c r="AL18" s="11"/>
      <c r="AM18" s="13">
        <f>((C18+E18+I18+K18+O18+Q18+S18+U18+W18+Y18+AA18+AI18)/(B18*12))*100</f>
        <v>132.14285714285714</v>
      </c>
    </row>
    <row r="19" spans="1:40" ht="28.5" x14ac:dyDescent="0.25">
      <c r="A19" s="30" t="s">
        <v>36</v>
      </c>
      <c r="B19" s="7">
        <v>10</v>
      </c>
      <c r="C19" s="8">
        <v>10</v>
      </c>
      <c r="D19" s="9">
        <f t="shared" si="2"/>
        <v>100</v>
      </c>
      <c r="E19" s="8">
        <v>10</v>
      </c>
      <c r="F19" s="9">
        <f t="shared" si="0"/>
        <v>100</v>
      </c>
      <c r="G19" s="27"/>
      <c r="H19" s="28"/>
      <c r="I19" s="12">
        <v>10</v>
      </c>
      <c r="J19" s="13">
        <f t="shared" si="13"/>
        <v>100</v>
      </c>
      <c r="K19" s="12">
        <v>10</v>
      </c>
      <c r="L19" s="13">
        <f t="shared" si="14"/>
        <v>100</v>
      </c>
      <c r="M19" s="10"/>
      <c r="N19" s="11"/>
      <c r="O19" s="12">
        <v>10</v>
      </c>
      <c r="P19" s="13">
        <f t="shared" si="8"/>
        <v>100</v>
      </c>
      <c r="Q19" s="12">
        <v>10</v>
      </c>
      <c r="R19" s="13">
        <f t="shared" si="15"/>
        <v>100</v>
      </c>
      <c r="S19" s="12">
        <v>10</v>
      </c>
      <c r="T19" s="13">
        <f t="shared" si="16"/>
        <v>100</v>
      </c>
      <c r="U19" s="12">
        <v>10</v>
      </c>
      <c r="V19" s="13">
        <f t="shared" si="9"/>
        <v>100</v>
      </c>
      <c r="W19" s="12">
        <v>10</v>
      </c>
      <c r="X19" s="13">
        <f t="shared" si="10"/>
        <v>100</v>
      </c>
      <c r="Y19" s="12">
        <v>12</v>
      </c>
      <c r="Z19" s="13">
        <f t="shared" si="11"/>
        <v>120</v>
      </c>
      <c r="AA19" s="26">
        <v>10</v>
      </c>
      <c r="AB19" s="13">
        <f t="shared" si="12"/>
        <v>100</v>
      </c>
      <c r="AC19" s="12">
        <v>10</v>
      </c>
      <c r="AD19" s="13">
        <f t="shared" si="3"/>
        <v>100</v>
      </c>
      <c r="AE19" s="12">
        <v>10</v>
      </c>
      <c r="AF19" s="13">
        <f t="shared" si="4"/>
        <v>100</v>
      </c>
      <c r="AG19" s="12">
        <v>10</v>
      </c>
      <c r="AH19" s="13">
        <f t="shared" si="5"/>
        <v>100</v>
      </c>
      <c r="AI19" s="17">
        <f t="shared" si="6"/>
        <v>30</v>
      </c>
      <c r="AJ19" s="13">
        <f t="shared" si="7"/>
        <v>300</v>
      </c>
      <c r="AK19" s="10"/>
      <c r="AL19" s="11"/>
      <c r="AM19" s="13">
        <f>((C19+E19+I19+K19+O19+Q19+S19+U19+W19+Y19+AA19+AI19)/(B19*12))*100</f>
        <v>118.33333333333333</v>
      </c>
    </row>
    <row r="20" spans="1:40" ht="30" x14ac:dyDescent="0.25">
      <c r="A20" s="18" t="s">
        <v>37</v>
      </c>
      <c r="B20" s="19">
        <f>B18+B19</f>
        <v>17</v>
      </c>
      <c r="C20" s="19">
        <f>C18+C19</f>
        <v>17</v>
      </c>
      <c r="D20" s="9">
        <f t="shared" si="2"/>
        <v>100</v>
      </c>
      <c r="E20" s="19">
        <f>E18+E19</f>
        <v>17</v>
      </c>
      <c r="F20" s="9">
        <f t="shared" si="0"/>
        <v>100</v>
      </c>
      <c r="G20" s="31"/>
      <c r="H20" s="28"/>
      <c r="I20" s="19">
        <f>I18+I19</f>
        <v>17</v>
      </c>
      <c r="J20" s="13">
        <f t="shared" si="13"/>
        <v>100</v>
      </c>
      <c r="K20" s="19">
        <f>K18+K19</f>
        <v>17</v>
      </c>
      <c r="L20" s="13">
        <f t="shared" si="14"/>
        <v>100</v>
      </c>
      <c r="M20" s="20"/>
      <c r="N20" s="11"/>
      <c r="O20" s="19">
        <f>O18+O19</f>
        <v>17</v>
      </c>
      <c r="P20" s="13">
        <f t="shared" si="8"/>
        <v>100</v>
      </c>
      <c r="Q20" s="19">
        <f>Q18+Q19</f>
        <v>17</v>
      </c>
      <c r="R20" s="13">
        <f t="shared" si="15"/>
        <v>100</v>
      </c>
      <c r="S20" s="19">
        <f>S18+S19</f>
        <v>17</v>
      </c>
      <c r="T20" s="13">
        <f t="shared" si="16"/>
        <v>100</v>
      </c>
      <c r="U20" s="19">
        <f>U18+U19</f>
        <v>17</v>
      </c>
      <c r="V20" s="13">
        <f t="shared" si="9"/>
        <v>100</v>
      </c>
      <c r="W20" s="19">
        <f>W18+W19</f>
        <v>20</v>
      </c>
      <c r="X20" s="13">
        <f t="shared" si="10"/>
        <v>117.64705882352941</v>
      </c>
      <c r="Y20" s="19">
        <f>Y18+Y19</f>
        <v>25</v>
      </c>
      <c r="Z20" s="13">
        <f t="shared" si="11"/>
        <v>147.05882352941177</v>
      </c>
      <c r="AA20" s="29">
        <f>AA18+AA19</f>
        <v>20</v>
      </c>
      <c r="AB20" s="13">
        <f t="shared" si="12"/>
        <v>117.64705882352941</v>
      </c>
      <c r="AC20" s="19">
        <f>AC18+AC19</f>
        <v>18</v>
      </c>
      <c r="AD20" s="13">
        <f t="shared" si="3"/>
        <v>105.88235294117646</v>
      </c>
      <c r="AE20" s="19">
        <f>AE18+AE19</f>
        <v>17</v>
      </c>
      <c r="AF20" s="13">
        <f t="shared" si="4"/>
        <v>100</v>
      </c>
      <c r="AG20" s="19">
        <f>AG18+AG19</f>
        <v>17</v>
      </c>
      <c r="AH20" s="13">
        <f t="shared" si="5"/>
        <v>100</v>
      </c>
      <c r="AI20" s="17">
        <f t="shared" si="6"/>
        <v>52</v>
      </c>
      <c r="AJ20" s="13">
        <f t="shared" si="7"/>
        <v>305.88235294117646</v>
      </c>
      <c r="AK20" s="20"/>
      <c r="AL20" s="11"/>
      <c r="AM20" s="13">
        <f>(((C18+E18+I18+K18+O18+Q18+S18+U18+W18+Y18+AA18+AI18)/(B18*12))+((C19+E19+I19+K19+O19+Q19+S19+U19+W19+Y19+AA19+AI19)/(B19*12)))/2*100</f>
        <v>125.23809523809524</v>
      </c>
    </row>
    <row r="21" spans="1:40" ht="30" x14ac:dyDescent="0.25">
      <c r="A21" s="18" t="s">
        <v>38</v>
      </c>
      <c r="B21" s="19">
        <f>B11+B17+B20</f>
        <v>111</v>
      </c>
      <c r="C21" s="19">
        <f t="shared" ref="C21:AK21" si="17">C11+C17+C20</f>
        <v>111</v>
      </c>
      <c r="D21" s="9">
        <f t="shared" si="2"/>
        <v>100</v>
      </c>
      <c r="E21" s="19">
        <f t="shared" si="17"/>
        <v>111</v>
      </c>
      <c r="F21" s="9">
        <f t="shared" si="0"/>
        <v>100</v>
      </c>
      <c r="G21" s="19">
        <f t="shared" si="17"/>
        <v>61</v>
      </c>
      <c r="H21" s="9">
        <f t="shared" si="1"/>
        <v>54.954954954954957</v>
      </c>
      <c r="I21" s="19">
        <f t="shared" si="17"/>
        <v>55</v>
      </c>
      <c r="J21" s="13">
        <f>I21*100/(B14+B15+B16+B18+B19)</f>
        <v>110</v>
      </c>
      <c r="K21" s="19">
        <f t="shared" si="17"/>
        <v>51</v>
      </c>
      <c r="L21" s="13">
        <f>K21*100/(B14+B15+B16+B18+B19)</f>
        <v>102</v>
      </c>
      <c r="M21" s="19">
        <f t="shared" si="17"/>
        <v>39</v>
      </c>
      <c r="N21" s="13">
        <f>M21*100/(B7+B8+B9+B10)</f>
        <v>100</v>
      </c>
      <c r="O21" s="19">
        <f t="shared" si="17"/>
        <v>72</v>
      </c>
      <c r="P21" s="13">
        <f>O21*100/(B12+B13+B14+B15+B16+B18+B19)</f>
        <v>100</v>
      </c>
      <c r="Q21" s="19">
        <f t="shared" si="17"/>
        <v>50</v>
      </c>
      <c r="R21" s="13">
        <f>Q21*100/(B14+B15+B16+B18+B19)</f>
        <v>100</v>
      </c>
      <c r="S21" s="19">
        <f t="shared" si="17"/>
        <v>39</v>
      </c>
      <c r="T21" s="13">
        <f>S21*100/(B15+B16+B18+B19)</f>
        <v>100</v>
      </c>
      <c r="U21" s="19">
        <f t="shared" si="17"/>
        <v>75</v>
      </c>
      <c r="V21" s="13">
        <f>U21*100/(B12+B13+B14+B15+B16+B18+B19)</f>
        <v>104.16666666666667</v>
      </c>
      <c r="W21" s="19">
        <f t="shared" si="17"/>
        <v>78</v>
      </c>
      <c r="X21" s="13">
        <f>W21*100/(B12+B13+B14+B15+B16+B18+B19)</f>
        <v>108.33333333333333</v>
      </c>
      <c r="Y21" s="19">
        <f t="shared" si="17"/>
        <v>70</v>
      </c>
      <c r="Z21" s="13">
        <f>Y21*100/(B13+B14+B15+B16+B18+B19)</f>
        <v>116.66666666666667</v>
      </c>
      <c r="AA21" s="29">
        <f t="shared" si="17"/>
        <v>73</v>
      </c>
      <c r="AB21" s="13">
        <f>AA21*100/(B12+B13+B14+B15+B16+B18+B19)</f>
        <v>101.38888888888889</v>
      </c>
      <c r="AC21" s="19">
        <f t="shared" si="17"/>
        <v>109</v>
      </c>
      <c r="AD21" s="13">
        <f>AC21*100/(B8+B9+B10+B12+B13+B14+B15+B16+B18+B19)</f>
        <v>107.92079207920793</v>
      </c>
      <c r="AE21" s="19">
        <f t="shared" si="17"/>
        <v>101</v>
      </c>
      <c r="AF21" s="13">
        <f>AE21*100/(B8+B9+B10+B12+B13+B14+B15+B16+B18+B19)</f>
        <v>100</v>
      </c>
      <c r="AG21" s="19">
        <f t="shared" si="17"/>
        <v>101</v>
      </c>
      <c r="AH21" s="13">
        <f>AG21*100/(B8+B9+B10+B12+B13+B14+B15+B16+B18+B19)</f>
        <v>100</v>
      </c>
      <c r="AI21" s="17">
        <f t="shared" si="6"/>
        <v>311</v>
      </c>
      <c r="AJ21" s="13">
        <f>AI21*100/(B8+B9+B10+B12+B13+B14+B15+B16+B18+B19)</f>
        <v>307.9207920792079</v>
      </c>
      <c r="AK21" s="19">
        <f t="shared" si="17"/>
        <v>9</v>
      </c>
      <c r="AL21" s="13">
        <f>AK21*100/B10</f>
        <v>100</v>
      </c>
      <c r="AM21" s="13">
        <f>((((C7+E7+G7+M7)/(B7*4))+((C8+E8+G8+M8+AI8)/(B8*5))+((C9+E9+G9+M9+AI9)/(B9*5))+((C10+E10+G10+M10+AI10+AK10)/(B10*6)))+(((C12+E12+G12+O12+U12+W12+AI12)/(B12*7))+((C13+E13+G13+O13+U13+W13+Y13+AA13+AI13)/(B13*9))+((C14+E14+I14+K14+O14+Q14+U14+W14+Y14+AA14+AI14)/(B14*11))+((C15+E15+I15+K15+O15+Q15+S15+U15+W15+Y15+AA15+AI15)/(B15*12))+((C16+E16+I16+K16+O16+Q16+S16+U16+W16+Y16+AA16+AI16)/(B16*12)))+(((C18+E18+I18+K18+O18+Q18+S18+U18+W18+Y18+AA18+AI18)/(B18*12))+((C19+E19+I19+K19+O19+Q19+S19+U19+W19+Y19+AA19+AI19)/(B19*12))))/11*100</f>
        <v>126.88209575089739</v>
      </c>
      <c r="AN21" s="22"/>
    </row>
    <row r="22" spans="1:40" x14ac:dyDescent="0.25">
      <c r="A22" s="32"/>
      <c r="B22" s="32"/>
      <c r="C22" s="32"/>
      <c r="D22" s="33"/>
      <c r="E22" s="32"/>
      <c r="F22" s="33"/>
      <c r="G22" s="32"/>
      <c r="H22" s="33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4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</row>
    <row r="23" spans="1:40" x14ac:dyDescent="0.25">
      <c r="A23" s="32"/>
      <c r="B23" s="32"/>
      <c r="C23" s="32"/>
      <c r="D23" s="33"/>
      <c r="E23" s="32"/>
      <c r="F23" s="33"/>
      <c r="G23" s="32"/>
      <c r="H23" s="3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4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</row>
  </sheetData>
  <mergeCells count="8">
    <mergeCell ref="A1:AM1"/>
    <mergeCell ref="A2:AM2"/>
    <mergeCell ref="A3:AM3"/>
    <mergeCell ref="A4:AM4"/>
    <mergeCell ref="A5:A6"/>
    <mergeCell ref="B5:B6"/>
    <mergeCell ref="C5:AL5"/>
    <mergeCell ref="AM5:A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2017-02-07T08:03:11Z</dcterms:modified>
</cp:coreProperties>
</file>